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8" i="1"/>
  <c r="C98"/>
  <c r="D45"/>
  <c r="C45"/>
  <c r="F54"/>
  <c r="E54"/>
  <c r="F47"/>
  <c r="E47"/>
  <c r="D15" l="1"/>
  <c r="D67" l="1"/>
  <c r="C115"/>
  <c r="F30" l="1"/>
  <c r="C57"/>
  <c r="E64"/>
  <c r="D19" l="1"/>
  <c r="D118" l="1"/>
  <c r="C118"/>
  <c r="D104" l="1"/>
  <c r="C104"/>
  <c r="E107"/>
  <c r="F107"/>
  <c r="D70" l="1"/>
  <c r="C70"/>
  <c r="E74"/>
  <c r="F74"/>
  <c r="K54" i="2" l="1"/>
  <c r="K11"/>
  <c r="K12"/>
  <c r="K13"/>
  <c r="K14"/>
  <c r="K15"/>
  <c r="K18"/>
  <c r="K19"/>
  <c r="K22"/>
  <c r="K23"/>
  <c r="K27"/>
  <c r="K28"/>
  <c r="K29"/>
  <c r="K30"/>
  <c r="K31"/>
  <c r="K32"/>
  <c r="K35"/>
  <c r="K36"/>
  <c r="K37"/>
  <c r="K40"/>
  <c r="K41"/>
  <c r="K42"/>
  <c r="K43"/>
  <c r="K44"/>
  <c r="K45"/>
  <c r="K48"/>
  <c r="K49"/>
  <c r="K50"/>
  <c r="K51"/>
  <c r="K52"/>
  <c r="K53"/>
  <c r="J9"/>
  <c r="J10"/>
  <c r="J11"/>
  <c r="J12"/>
  <c r="J13"/>
  <c r="J14"/>
  <c r="J15"/>
  <c r="J16"/>
  <c r="J18"/>
  <c r="J19"/>
  <c r="J20"/>
  <c r="J22"/>
  <c r="J23"/>
  <c r="J24"/>
  <c r="J25"/>
  <c r="J27"/>
  <c r="J28"/>
  <c r="J29"/>
  <c r="J30"/>
  <c r="J31"/>
  <c r="J32"/>
  <c r="J33"/>
  <c r="J35"/>
  <c r="J36"/>
  <c r="J37"/>
  <c r="J38"/>
  <c r="J40"/>
  <c r="J42"/>
  <c r="J43"/>
  <c r="J44"/>
  <c r="J45"/>
  <c r="J46"/>
  <c r="J48"/>
  <c r="J49"/>
  <c r="J50"/>
  <c r="J51"/>
  <c r="J53"/>
  <c r="J54"/>
  <c r="J8"/>
  <c r="I9"/>
  <c r="I10"/>
  <c r="I11"/>
  <c r="I12"/>
  <c r="I13"/>
  <c r="I14"/>
  <c r="I15"/>
  <c r="I16"/>
  <c r="I18"/>
  <c r="I19"/>
  <c r="I20"/>
  <c r="I22"/>
  <c r="I23"/>
  <c r="I24"/>
  <c r="I25"/>
  <c r="I27"/>
  <c r="I28"/>
  <c r="I29"/>
  <c r="I30"/>
  <c r="I31"/>
  <c r="I32"/>
  <c r="I33"/>
  <c r="I35"/>
  <c r="I36"/>
  <c r="I37"/>
  <c r="I38"/>
  <c r="I40"/>
  <c r="I41"/>
  <c r="I42"/>
  <c r="I43"/>
  <c r="I44"/>
  <c r="I45"/>
  <c r="I46"/>
  <c r="I48"/>
  <c r="I49"/>
  <c r="I50"/>
  <c r="I51"/>
  <c r="I52"/>
  <c r="I53"/>
  <c r="I54"/>
  <c r="I8"/>
  <c r="E54" l="1"/>
  <c r="F53"/>
  <c r="E53"/>
  <c r="F52"/>
  <c r="E52"/>
  <c r="F51"/>
  <c r="E51"/>
  <c r="F50"/>
  <c r="E50"/>
  <c r="F49"/>
  <c r="E49"/>
  <c r="F48"/>
  <c r="E48"/>
  <c r="E46" s="1"/>
  <c r="D46"/>
  <c r="C46"/>
  <c r="F45"/>
  <c r="E45"/>
  <c r="F44"/>
  <c r="E44"/>
  <c r="F43"/>
  <c r="E43"/>
  <c r="F42"/>
  <c r="E42"/>
  <c r="E41"/>
  <c r="F40"/>
  <c r="E40"/>
  <c r="D38"/>
  <c r="K38" s="1"/>
  <c r="C38"/>
  <c r="F37"/>
  <c r="E37"/>
  <c r="F36"/>
  <c r="E36"/>
  <c r="F35"/>
  <c r="E35"/>
  <c r="D33"/>
  <c r="C33"/>
  <c r="F32"/>
  <c r="E32"/>
  <c r="E31"/>
  <c r="F30"/>
  <c r="E30"/>
  <c r="F29"/>
  <c r="E29"/>
  <c r="F28"/>
  <c r="E28"/>
  <c r="F27"/>
  <c r="E27"/>
  <c r="D25"/>
  <c r="C25"/>
  <c r="F23"/>
  <c r="E23"/>
  <c r="F22"/>
  <c r="E22"/>
  <c r="D20"/>
  <c r="C20"/>
  <c r="F19"/>
  <c r="E19"/>
  <c r="F18"/>
  <c r="E18"/>
  <c r="D16"/>
  <c r="C16"/>
  <c r="F15"/>
  <c r="E15"/>
  <c r="F14"/>
  <c r="E14"/>
  <c r="F13"/>
  <c r="E13"/>
  <c r="F12"/>
  <c r="E12"/>
  <c r="F11"/>
  <c r="E11"/>
  <c r="E33" l="1"/>
  <c r="F38"/>
  <c r="E16"/>
  <c r="F33"/>
  <c r="K33"/>
  <c r="F16"/>
  <c r="K16"/>
  <c r="F25"/>
  <c r="K25"/>
  <c r="F46"/>
  <c r="K46"/>
  <c r="F20"/>
  <c r="K20"/>
  <c r="C10"/>
  <c r="E20"/>
  <c r="E10" s="1"/>
  <c r="E25"/>
  <c r="E38"/>
  <c r="D24"/>
  <c r="K24" s="1"/>
  <c r="C24"/>
  <c r="D10"/>
  <c r="K10" s="1"/>
  <c r="D32" i="1"/>
  <c r="C32"/>
  <c r="E35"/>
  <c r="E24" i="2" l="1"/>
  <c r="C8"/>
  <c r="D9"/>
  <c r="K9" s="1"/>
  <c r="D8"/>
  <c r="F10"/>
  <c r="C9"/>
  <c r="F24"/>
  <c r="E8" l="1"/>
  <c r="F8"/>
  <c r="K8"/>
  <c r="E9"/>
  <c r="F9"/>
  <c r="E51" i="1" l="1"/>
  <c r="E52"/>
  <c r="D81" l="1"/>
  <c r="D37" l="1"/>
  <c r="D57" l="1"/>
  <c r="F113" l="1"/>
  <c r="D112"/>
  <c r="C37" l="1"/>
  <c r="D115" l="1"/>
  <c r="C24" l="1"/>
  <c r="F45" l="1"/>
  <c r="F50"/>
  <c r="E50"/>
  <c r="E62" l="1"/>
  <c r="F62"/>
  <c r="D24"/>
  <c r="E30"/>
  <c r="E40"/>
  <c r="C23"/>
  <c r="E34" l="1"/>
  <c r="C15"/>
  <c r="D87" l="1"/>
  <c r="C112" l="1"/>
  <c r="F112" s="1"/>
  <c r="E113"/>
  <c r="C94"/>
  <c r="D94"/>
  <c r="E112" l="1"/>
  <c r="F53" l="1"/>
  <c r="E53"/>
  <c r="E108" l="1"/>
  <c r="F108"/>
  <c r="C87"/>
  <c r="E91"/>
  <c r="F91"/>
  <c r="E87" l="1"/>
  <c r="D23" l="1"/>
  <c r="D9"/>
  <c r="D8" l="1"/>
  <c r="D7"/>
  <c r="F39"/>
  <c r="E39"/>
  <c r="F49" l="1"/>
  <c r="C19" l="1"/>
  <c r="C9" s="1"/>
  <c r="F21"/>
  <c r="F22"/>
  <c r="E21"/>
  <c r="E22"/>
  <c r="E18"/>
  <c r="F18"/>
  <c r="E17"/>
  <c r="F17"/>
  <c r="F27"/>
  <c r="F28"/>
  <c r="E28"/>
  <c r="E27"/>
  <c r="E29"/>
  <c r="F29"/>
  <c r="E10"/>
  <c r="F10"/>
  <c r="E11"/>
  <c r="F11"/>
  <c r="E12"/>
  <c r="F12"/>
  <c r="E13"/>
  <c r="F13"/>
  <c r="E14"/>
  <c r="F14"/>
  <c r="E26"/>
  <c r="F26"/>
  <c r="E31"/>
  <c r="F31"/>
  <c r="F34"/>
  <c r="E36"/>
  <c r="F36"/>
  <c r="E41"/>
  <c r="E37" s="1"/>
  <c r="F41"/>
  <c r="E42"/>
  <c r="F42"/>
  <c r="E43"/>
  <c r="F43"/>
  <c r="E44"/>
  <c r="E48"/>
  <c r="F48"/>
  <c r="E49"/>
  <c r="E55"/>
  <c r="E59"/>
  <c r="F59"/>
  <c r="E60"/>
  <c r="F60"/>
  <c r="E61"/>
  <c r="F61"/>
  <c r="E63"/>
  <c r="F63"/>
  <c r="E65"/>
  <c r="E66"/>
  <c r="F66"/>
  <c r="C67"/>
  <c r="E69"/>
  <c r="F69"/>
  <c r="E72"/>
  <c r="F72"/>
  <c r="E73"/>
  <c r="F73"/>
  <c r="C75"/>
  <c r="D75"/>
  <c r="E77"/>
  <c r="F77"/>
  <c r="E78"/>
  <c r="F78"/>
  <c r="E79"/>
  <c r="F79"/>
  <c r="E80"/>
  <c r="F80"/>
  <c r="C81"/>
  <c r="E83"/>
  <c r="F83"/>
  <c r="E84"/>
  <c r="F84"/>
  <c r="E85"/>
  <c r="F85"/>
  <c r="E86"/>
  <c r="F86"/>
  <c r="E89"/>
  <c r="F89"/>
  <c r="E90"/>
  <c r="F90"/>
  <c r="E92"/>
  <c r="F92"/>
  <c r="E93"/>
  <c r="F93"/>
  <c r="E96"/>
  <c r="F96"/>
  <c r="E97"/>
  <c r="F97"/>
  <c r="E100"/>
  <c r="F100"/>
  <c r="E101"/>
  <c r="F101"/>
  <c r="E102"/>
  <c r="F102"/>
  <c r="E103"/>
  <c r="F103"/>
  <c r="E106"/>
  <c r="F106"/>
  <c r="C109"/>
  <c r="D109"/>
  <c r="E111"/>
  <c r="F111"/>
  <c r="D56" l="1"/>
  <c r="C56"/>
  <c r="C123" s="1"/>
  <c r="E45"/>
  <c r="D121"/>
  <c r="D124" s="1"/>
  <c r="C8"/>
  <c r="C7"/>
  <c r="C122" s="1"/>
  <c r="E19"/>
  <c r="F19"/>
  <c r="E15"/>
  <c r="F15"/>
  <c r="F37"/>
  <c r="F67"/>
  <c r="F24"/>
  <c r="E94"/>
  <c r="F87"/>
  <c r="E70"/>
  <c r="E32"/>
  <c r="E104"/>
  <c r="F81"/>
  <c r="E67"/>
  <c r="E57"/>
  <c r="E109"/>
  <c r="F104"/>
  <c r="E98"/>
  <c r="F94"/>
  <c r="E75"/>
  <c r="F70"/>
  <c r="F57"/>
  <c r="F32"/>
  <c r="F109"/>
  <c r="F98"/>
  <c r="E81"/>
  <c r="F75"/>
  <c r="E24"/>
  <c r="F7" l="1"/>
  <c r="C121"/>
  <c r="C124" s="1"/>
  <c r="D114"/>
  <c r="C114"/>
  <c r="E9"/>
  <c r="F9"/>
  <c r="E23"/>
  <c r="E56"/>
  <c r="F56"/>
  <c r="F23"/>
  <c r="F8" l="1"/>
  <c r="E8"/>
  <c r="E7"/>
</calcChain>
</file>

<file path=xl/sharedStrings.xml><?xml version="1.0" encoding="utf-8"?>
<sst xmlns="http://schemas.openxmlformats.org/spreadsheetml/2006/main" count="354" uniqueCount="219">
  <si>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</si>
  <si>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</si>
  <si>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</si>
  <si>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</si>
  <si>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</si>
  <si>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</si>
  <si>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</si>
  <si>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</si>
  <si>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</si>
  <si>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</si>
  <si>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</si>
  <si>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</si>
  <si>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</si>
  <si>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</si>
  <si>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</si>
  <si>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</si>
  <si>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</si>
  <si>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</si>
  <si>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</si>
  <si>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</si>
  <si>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</si>
  <si>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</si>
  <si>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</si>
  <si>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</si>
  <si>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</si>
  <si>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</si>
  <si>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</si>
  <si>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</si>
  <si>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</si>
  <si>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</si>
  <si>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</si>
  <si>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</si>
  <si>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</si>
  <si>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</si>
  <si>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</si>
  <si>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</si>
  <si>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</si>
  <si>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</si>
  <si>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</si>
  <si>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</si>
  <si>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</si>
  <si>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</si>
  <si>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</si>
  <si>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</si>
  <si>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</si>
  <si>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</si>
  <si>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</si>
  <si>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</si>
  <si>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</si>
  <si>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</si>
  <si>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</si>
  <si>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</si>
  <si>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</si>
  <si>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</si>
  <si>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</si>
  <si>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</si>
  <si>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</si>
  <si>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</si>
  <si>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</si>
  <si>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</si>
  <si>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</si>
  <si>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</si>
  <si>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</si>
  <si>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</si>
  <si>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</si>
  <si>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</si>
  <si>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</si>
  <si>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</si>
  <si>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</si>
  <si>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</si>
  <si>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</si>
  <si>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</si>
  <si>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</si>
  <si>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</si>
  <si>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</si>
  <si>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</si>
  <si>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</si>
  <si>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</si>
  <si>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</si>
  <si>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</si>
  <si>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</si>
  <si>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</si>
  <si>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</si>
  <si>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</si>
  <si>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</si>
  <si>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</si>
  <si>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</si>
  <si>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</si>
  <si>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</si>
  <si>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</si>
  <si>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</si>
  <si>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</si>
  <si>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</si>
  <si>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</si>
  <si>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</si>
  <si>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</si>
  <si>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</si>
  <si>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</si>
  <si>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</si>
  <si>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</si>
  <si>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</si>
  <si>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</si>
  <si>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</si>
  <si>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</si>
  <si>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</si>
  <si>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</si>
  <si>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</si>
  <si>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</si>
  <si>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</si>
  <si>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</si>
  <si>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</si>
  <si>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</si>
  <si>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</si>
  <si>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</si>
  <si>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</si>
  <si>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</si>
  <si>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</si>
  <si>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</si>
  <si>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</si>
  <si>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</si>
  <si>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</si>
  <si>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</si>
  <si>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</si>
  <si>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</si>
  <si>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</si>
  <si>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</si>
  <si>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</si>
  <si>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</si>
  <si>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</si>
  <si>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</si>
  <si>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</si>
  <si>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</si>
  <si>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</si>
  <si>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</si>
  <si>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</si>
  <si>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</si>
  <si>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</si>
  <si>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</si>
  <si>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</si>
  <si>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</si>
  <si>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</si>
  <si>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</si>
  <si>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</si>
  <si>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</si>
  <si>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</si>
  <si>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</si>
  <si>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</si>
  <si>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</si>
  <si>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</si>
  <si>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</si>
  <si>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</si>
  <si>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</si>
  <si>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</si>
  <si>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</si>
  <si>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</si>
  <si>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</si>
  <si>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</si>
  <si>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</si>
  <si>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</si>
  <si>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</si>
  <si>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</si>
  <si>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</si>
  <si>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</si>
  <si>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</si>
  <si>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</si>
  <si>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</si>
  <si>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</si>
  <si>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</si>
  <si>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</si>
  <si>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</si>
  <si>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</si>
  <si>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</si>
  <si>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</si>
  <si>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</si>
  <si>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</si>
  <si>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</si>
  <si>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</si>
  <si>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</si>
  <si>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</si>
  <si>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</si>
  <si>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</si>
  <si>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</si>
  <si>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</si>
  <si>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</si>
  <si>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</si>
  <si>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</si>
  <si>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</si>
  <si>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</si>
  <si>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</si>
  <si>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</si>
  <si>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</si>
  <si>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</si>
  <si>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</si>
  <si>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</si>
  <si>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</si>
  <si>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</si>
  <si>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</si>
  <si>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</si>
  <si>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</si>
  <si>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</si>
  <si>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</si>
  <si>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</si>
  <si>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</si>
  <si>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</si>
  <si>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</si>
  <si>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</si>
  <si>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</si>
  <si>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</si>
  <si>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</si>
  <si>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Исполнитель: Хурсанова Татьяна Владимировна 8 (39160) 21-1-61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</si>
  <si>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</si>
  <si>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</si>
  <si>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</si>
  <si>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</si>
  <si>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</si>
  <si>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</si>
  <si>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А.Э. Перепелица</t>
  </si>
  <si>
    <t>Сведения об исполнении бюджета Северо-Енисейского района  
на 01.06.2020 года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</si>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</sst>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34"/>
  <sheetViews>
    <sheetView tabSelected="1" topLeftCell="A115" zoomScaleNormal="100" workbookViewId="0">
      <selection activeCell="H120" sqref="H120"/>
    </sheetView>
  </sheetViews>
  <sheetFormatPr defaultRowHeight="1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>
      <c r="A2" s="68" t="s">
        <v>217</v>
      </c>
      <c r="B2" s="69"/>
      <c r="C2" s="69"/>
      <c r="D2" s="69"/>
      <c r="E2" s="69"/>
      <c r="F2" s="69"/>
    </row>
    <row r="3" spans="1:14" ht="25.15" customHeight="1">
      <c r="A3" s="69"/>
      <c r="B3" s="69"/>
      <c r="C3" s="69"/>
      <c r="D3" s="69"/>
      <c r="E3" s="69"/>
      <c r="F3" s="69"/>
    </row>
    <row r="4" spans="1:14" ht="20.25">
      <c r="B4" s="2"/>
      <c r="C4" s="3"/>
      <c r="D4" s="3"/>
      <c r="E4" s="73" t="s">
        <v>35</v>
      </c>
      <c r="F4" s="73"/>
    </row>
    <row r="5" spans="1:14" ht="71.25" customHeight="1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>
      <c r="A7" s="27" t="s">
        <v>163</v>
      </c>
      <c r="B7" s="10" t="s">
        <v>30</v>
      </c>
      <c r="C7" s="22">
        <f>C9+C23+C45</f>
        <v>2361386.6</v>
      </c>
      <c r="D7" s="22">
        <f>D9+D23+D45</f>
        <v>926329.2</v>
      </c>
      <c r="E7" s="22">
        <f t="shared" ref="E7:E24" si="0">C7-D7</f>
        <v>1435057.4000000001</v>
      </c>
      <c r="F7" s="22">
        <f>D7*100/C7</f>
        <v>39.228189064848593</v>
      </c>
    </row>
    <row r="8" spans="1:14">
      <c r="A8" s="27" t="s">
        <v>162</v>
      </c>
      <c r="B8" s="10" t="s">
        <v>133</v>
      </c>
      <c r="C8" s="22">
        <f>C9+C23</f>
        <v>1729775.3</v>
      </c>
      <c r="D8" s="22">
        <f>D9+D23</f>
        <v>552063.5</v>
      </c>
      <c r="E8" s="22">
        <f t="shared" si="0"/>
        <v>1177711.8</v>
      </c>
      <c r="F8" s="22">
        <f>D8*100/C8</f>
        <v>31.915330274400379</v>
      </c>
      <c r="N8" s="46"/>
    </row>
    <row r="9" spans="1:14">
      <c r="A9" s="27" t="s">
        <v>162</v>
      </c>
      <c r="B9" s="10" t="s">
        <v>29</v>
      </c>
      <c r="C9" s="22">
        <f>C10+C11+C12+C13+C14+C15+C19</f>
        <v>1644843</v>
      </c>
      <c r="D9" s="22">
        <f>D10+D11+D12+D13+D14+D15+D19</f>
        <v>516407.60000000003</v>
      </c>
      <c r="E9" s="22">
        <f t="shared" ref="E9" si="1">E10+E11+E12+E13+E14+E15+E19</f>
        <v>1128435.4000000001</v>
      </c>
      <c r="F9" s="22">
        <f t="shared" ref="F9:F23" si="2">D9*100/C9</f>
        <v>31.39555568525385</v>
      </c>
      <c r="H9" s="4"/>
    </row>
    <row r="10" spans="1:14">
      <c r="A10" s="27" t="s">
        <v>160</v>
      </c>
      <c r="B10" s="16" t="s">
        <v>28</v>
      </c>
      <c r="C10" s="24">
        <v>1042818.2</v>
      </c>
      <c r="D10" s="22">
        <v>274196.09999999998</v>
      </c>
      <c r="E10" s="22">
        <f t="shared" si="0"/>
        <v>768622.1</v>
      </c>
      <c r="F10" s="22">
        <f t="shared" si="2"/>
        <v>26.293758586108297</v>
      </c>
    </row>
    <row r="11" spans="1:14">
      <c r="A11" s="27" t="s">
        <v>161</v>
      </c>
      <c r="B11" s="16" t="s">
        <v>27</v>
      </c>
      <c r="C11" s="22">
        <v>580122.69999999995</v>
      </c>
      <c r="D11" s="22">
        <v>234118.39999999999</v>
      </c>
      <c r="E11" s="22">
        <f t="shared" si="0"/>
        <v>346004.29999999993</v>
      </c>
      <c r="F11" s="22">
        <f t="shared" si="2"/>
        <v>40.356703849030559</v>
      </c>
    </row>
    <row r="12" spans="1:14" ht="25.5">
      <c r="A12" s="27" t="s">
        <v>164</v>
      </c>
      <c r="B12" s="16" t="s">
        <v>26</v>
      </c>
      <c r="C12" s="22">
        <v>1520.1</v>
      </c>
      <c r="D12" s="22">
        <v>526.79999999999995</v>
      </c>
      <c r="E12" s="22">
        <f t="shared" si="0"/>
        <v>993.3</v>
      </c>
      <c r="F12" s="22">
        <f t="shared" si="2"/>
        <v>34.655614762186694</v>
      </c>
    </row>
    <row r="13" spans="1:14">
      <c r="A13" s="27" t="s">
        <v>165</v>
      </c>
      <c r="B13" s="16" t="s">
        <v>166</v>
      </c>
      <c r="C13" s="24">
        <v>15365.8</v>
      </c>
      <c r="D13" s="22">
        <v>5964.2</v>
      </c>
      <c r="E13" s="22">
        <f t="shared" si="0"/>
        <v>9401.5999999999985</v>
      </c>
      <c r="F13" s="22">
        <f t="shared" si="2"/>
        <v>38.814770464277814</v>
      </c>
    </row>
    <row r="14" spans="1:14">
      <c r="A14" s="27" t="s">
        <v>167</v>
      </c>
      <c r="B14" s="16" t="s">
        <v>25</v>
      </c>
      <c r="C14" s="22">
        <v>836</v>
      </c>
      <c r="D14" s="22">
        <v>110.3</v>
      </c>
      <c r="E14" s="22">
        <f t="shared" si="0"/>
        <v>725.7</v>
      </c>
      <c r="F14" s="22">
        <f t="shared" si="2"/>
        <v>13.19377990430622</v>
      </c>
    </row>
    <row r="15" spans="1:14">
      <c r="A15" s="27" t="s">
        <v>168</v>
      </c>
      <c r="B15" s="16" t="s">
        <v>111</v>
      </c>
      <c r="C15" s="22">
        <f>C17+C18</f>
        <v>2087</v>
      </c>
      <c r="D15" s="22">
        <f>D17+D18</f>
        <v>870.4</v>
      </c>
      <c r="E15" s="22">
        <f t="shared" ref="E15" si="3">E17+E18</f>
        <v>1216.5999999999999</v>
      </c>
      <c r="F15" s="22">
        <f t="shared" si="2"/>
        <v>41.705797795879249</v>
      </c>
    </row>
    <row r="16" spans="1:14">
      <c r="A16" s="27"/>
      <c r="B16" s="30" t="s">
        <v>6</v>
      </c>
      <c r="C16" s="32"/>
      <c r="D16" s="32"/>
      <c r="E16" s="32"/>
      <c r="F16" s="32"/>
    </row>
    <row r="17" spans="1:14" ht="36">
      <c r="A17" s="27" t="s">
        <v>169</v>
      </c>
      <c r="B17" s="34" t="s">
        <v>109</v>
      </c>
      <c r="C17" s="32">
        <v>1847</v>
      </c>
      <c r="D17" s="32">
        <v>836.1</v>
      </c>
      <c r="E17" s="32">
        <f t="shared" si="0"/>
        <v>1010.9</v>
      </c>
      <c r="F17" s="32">
        <f t="shared" si="2"/>
        <v>45.268002165674069</v>
      </c>
    </row>
    <row r="18" spans="1:14" ht="48">
      <c r="A18" s="27" t="s">
        <v>170</v>
      </c>
      <c r="B18" s="34" t="s">
        <v>110</v>
      </c>
      <c r="C18" s="32">
        <v>240</v>
      </c>
      <c r="D18" s="32">
        <v>34.299999999999997</v>
      </c>
      <c r="E18" s="32">
        <f t="shared" si="0"/>
        <v>205.7</v>
      </c>
      <c r="F18" s="32">
        <f t="shared" si="2"/>
        <v>14.291666666666664</v>
      </c>
    </row>
    <row r="19" spans="1:14">
      <c r="A19" s="27" t="s">
        <v>171</v>
      </c>
      <c r="B19" s="16" t="s">
        <v>112</v>
      </c>
      <c r="C19" s="24">
        <f>C21+C22</f>
        <v>2093.1999999999998</v>
      </c>
      <c r="D19" s="24">
        <f>D21+D22</f>
        <v>621.4</v>
      </c>
      <c r="E19" s="24">
        <f t="shared" ref="E19" si="4">E21+E22</f>
        <v>1471.8</v>
      </c>
      <c r="F19" s="22">
        <f>D19*100/C19</f>
        <v>29.68660424230843</v>
      </c>
    </row>
    <row r="20" spans="1:14">
      <c r="A20" s="29"/>
      <c r="B20" s="30" t="s">
        <v>6</v>
      </c>
      <c r="C20" s="41"/>
      <c r="D20" s="32"/>
      <c r="E20" s="32"/>
      <c r="F20" s="32"/>
    </row>
    <row r="21" spans="1:14" ht="48">
      <c r="A21" s="27" t="s">
        <v>172</v>
      </c>
      <c r="B21" s="33" t="s">
        <v>113</v>
      </c>
      <c r="C21" s="41">
        <v>1869.2</v>
      </c>
      <c r="D21" s="32">
        <v>498.2</v>
      </c>
      <c r="E21" s="32">
        <f t="shared" ref="E21:E22" si="5">C21-D21</f>
        <v>1371</v>
      </c>
      <c r="F21" s="32">
        <f t="shared" ref="F21:F22" si="6">D21*100/C21</f>
        <v>26.653113631500105</v>
      </c>
    </row>
    <row r="22" spans="1:14" ht="60">
      <c r="A22" s="27" t="s">
        <v>173</v>
      </c>
      <c r="B22" s="33" t="s">
        <v>114</v>
      </c>
      <c r="C22" s="41">
        <v>224</v>
      </c>
      <c r="D22" s="32">
        <v>123.2</v>
      </c>
      <c r="E22" s="32">
        <f t="shared" si="5"/>
        <v>100.8</v>
      </c>
      <c r="F22" s="32">
        <f t="shared" si="6"/>
        <v>55</v>
      </c>
    </row>
    <row r="23" spans="1:14" ht="18.75" customHeight="1">
      <c r="A23" s="26"/>
      <c r="B23" s="16" t="s">
        <v>24</v>
      </c>
      <c r="C23" s="22">
        <f>C24+C31+C32+C37+C42+C43+C44</f>
        <v>84932.3</v>
      </c>
      <c r="D23" s="22">
        <f>D31+D32+D37+D42+D43+D44+D24</f>
        <v>35655.899999999994</v>
      </c>
      <c r="E23" s="22">
        <f>E24+E31+E32+E37+E42+E43+E44</f>
        <v>48258.5</v>
      </c>
      <c r="F23" s="22">
        <f t="shared" si="2"/>
        <v>41.981554720642201</v>
      </c>
    </row>
    <row r="24" spans="1:14" ht="25.5">
      <c r="A24" s="27" t="s">
        <v>174</v>
      </c>
      <c r="B24" s="16" t="s">
        <v>23</v>
      </c>
      <c r="C24" s="24">
        <f>C26+C27+C28+C29+C30</f>
        <v>52942.6</v>
      </c>
      <c r="D24" s="24">
        <f>D26+D27+D28+D29+D30</f>
        <v>20869.999999999996</v>
      </c>
      <c r="E24" s="22">
        <f t="shared" si="0"/>
        <v>32072.600000000002</v>
      </c>
      <c r="F24" s="22">
        <f>D24*100/C24</f>
        <v>39.420051149735741</v>
      </c>
    </row>
    <row r="25" spans="1:14">
      <c r="A25" s="29"/>
      <c r="B25" s="30" t="s">
        <v>6</v>
      </c>
      <c r="C25" s="41"/>
      <c r="D25" s="41"/>
      <c r="E25" s="32"/>
      <c r="F25" s="32"/>
    </row>
    <row r="26" spans="1:14" ht="48">
      <c r="A26" s="26" t="s">
        <v>190</v>
      </c>
      <c r="B26" s="33" t="s">
        <v>106</v>
      </c>
      <c r="C26" s="41">
        <v>26010</v>
      </c>
      <c r="D26" s="32">
        <v>11185.9</v>
      </c>
      <c r="E26" s="32">
        <f t="shared" ref="E26:E32" si="7">C26-D26</f>
        <v>14824.1</v>
      </c>
      <c r="F26" s="32">
        <f>D26*100/C26</f>
        <v>43.006151480199925</v>
      </c>
      <c r="N26" s="45"/>
    </row>
    <row r="27" spans="1:14" ht="48">
      <c r="A27" s="26" t="s">
        <v>179</v>
      </c>
      <c r="B27" s="33" t="s">
        <v>107</v>
      </c>
      <c r="C27" s="41">
        <v>2300</v>
      </c>
      <c r="D27" s="32">
        <v>689</v>
      </c>
      <c r="E27" s="32">
        <f t="shared" si="7"/>
        <v>1611</v>
      </c>
      <c r="F27" s="32">
        <f t="shared" ref="F27:F28" si="8">D27*100/C27</f>
        <v>29.956521739130434</v>
      </c>
    </row>
    <row r="28" spans="1:14" ht="36">
      <c r="A28" s="26" t="s">
        <v>180</v>
      </c>
      <c r="B28" s="34" t="s">
        <v>115</v>
      </c>
      <c r="C28" s="41">
        <v>24566.9</v>
      </c>
      <c r="D28" s="32">
        <v>8912.7999999999993</v>
      </c>
      <c r="E28" s="32">
        <f t="shared" si="7"/>
        <v>15654.100000000002</v>
      </c>
      <c r="F28" s="32">
        <f t="shared" si="8"/>
        <v>36.279709690681358</v>
      </c>
    </row>
    <row r="29" spans="1:14" ht="36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>
      <c r="A30" s="29" t="s">
        <v>182</v>
      </c>
      <c r="B30" s="30" t="s">
        <v>146</v>
      </c>
      <c r="C30" s="41">
        <v>65.5</v>
      </c>
      <c r="D30" s="32">
        <v>82.1</v>
      </c>
      <c r="E30" s="32">
        <f>C30-D30</f>
        <v>-16.599999999999994</v>
      </c>
      <c r="F30" s="32">
        <f>D30*100/C30</f>
        <v>125.34351145038168</v>
      </c>
      <c r="M30" s="46"/>
    </row>
    <row r="31" spans="1:14" ht="19.5" customHeight="1">
      <c r="A31" s="27" t="s">
        <v>175</v>
      </c>
      <c r="B31" s="16" t="s">
        <v>22</v>
      </c>
      <c r="C31" s="24">
        <v>5292.3</v>
      </c>
      <c r="D31" s="22">
        <v>3448.8</v>
      </c>
      <c r="E31" s="22">
        <f t="shared" si="7"/>
        <v>1843.5</v>
      </c>
      <c r="F31" s="22">
        <f>D31*100/C31</f>
        <v>65.166373788333999</v>
      </c>
    </row>
    <row r="32" spans="1:14" ht="25.5">
      <c r="A32" s="27" t="s">
        <v>176</v>
      </c>
      <c r="B32" s="16" t="s">
        <v>36</v>
      </c>
      <c r="C32" s="24">
        <f>C34+C35+C36</f>
        <v>5779</v>
      </c>
      <c r="D32" s="24">
        <f>D34+D35+D36</f>
        <v>1855.8</v>
      </c>
      <c r="E32" s="22">
        <f t="shared" si="7"/>
        <v>3923.2</v>
      </c>
      <c r="F32" s="22">
        <f>D32*100/C32</f>
        <v>32.112822287593012</v>
      </c>
    </row>
    <row r="33" spans="1:14">
      <c r="A33" s="26"/>
      <c r="B33" s="13" t="s">
        <v>6</v>
      </c>
      <c r="C33" s="23"/>
      <c r="D33" s="23"/>
      <c r="E33" s="14"/>
      <c r="F33" s="14"/>
    </row>
    <row r="34" spans="1:14" ht="24">
      <c r="A34" s="29" t="s">
        <v>140</v>
      </c>
      <c r="B34" s="34" t="s">
        <v>139</v>
      </c>
      <c r="C34" s="41">
        <v>5553.4</v>
      </c>
      <c r="D34" s="32">
        <v>1732.1</v>
      </c>
      <c r="E34" s="32">
        <f>C34-D34</f>
        <v>3821.2999999999997</v>
      </c>
      <c r="F34" s="32">
        <f>D34*100/C34</f>
        <v>31.189901681852561</v>
      </c>
    </row>
    <row r="35" spans="1:14" ht="24">
      <c r="A35" s="29" t="s">
        <v>191</v>
      </c>
      <c r="B35" s="34" t="s">
        <v>192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>
      <c r="A36" s="29" t="s">
        <v>141</v>
      </c>
      <c r="B36" s="34" t="s">
        <v>117</v>
      </c>
      <c r="C36" s="41">
        <v>225.6</v>
      </c>
      <c r="D36" s="32">
        <v>123.7</v>
      </c>
      <c r="E36" s="32">
        <f>C36-D36</f>
        <v>101.89999999999999</v>
      </c>
      <c r="F36" s="32">
        <f>D36*100/C36</f>
        <v>54.831560283687942</v>
      </c>
    </row>
    <row r="37" spans="1:14">
      <c r="A37" s="27" t="s">
        <v>178</v>
      </c>
      <c r="B37" s="16" t="s">
        <v>21</v>
      </c>
      <c r="C37" s="22">
        <f>C41+C39+C40</f>
        <v>19276.400000000001</v>
      </c>
      <c r="D37" s="22">
        <f>D41+D39+D40</f>
        <v>9031</v>
      </c>
      <c r="E37" s="22">
        <f>E41+E39</f>
        <v>9227.5</v>
      </c>
      <c r="F37" s="22">
        <f>D37*100/C37</f>
        <v>46.850034238758269</v>
      </c>
    </row>
    <row r="38" spans="1:14">
      <c r="A38" s="26"/>
      <c r="B38" s="13" t="s">
        <v>6</v>
      </c>
      <c r="C38" s="14"/>
      <c r="D38" s="14"/>
      <c r="E38" s="14"/>
      <c r="F38" s="14"/>
    </row>
    <row r="39" spans="1:14" ht="32.25" customHeight="1">
      <c r="A39" s="26" t="s">
        <v>142</v>
      </c>
      <c r="B39" s="17" t="s">
        <v>118</v>
      </c>
      <c r="C39" s="14">
        <v>18000</v>
      </c>
      <c r="D39" s="14">
        <v>8716.4</v>
      </c>
      <c r="E39" s="14">
        <f>C39-D39</f>
        <v>9283.6</v>
      </c>
      <c r="F39" s="14">
        <f>D39/C39*100</f>
        <v>48.42444444444444</v>
      </c>
    </row>
    <row r="40" spans="1:14" ht="63.75">
      <c r="A40" s="26" t="s">
        <v>210</v>
      </c>
      <c r="B40" s="67" t="s">
        <v>211</v>
      </c>
      <c r="C40" s="14">
        <v>1026.4000000000001</v>
      </c>
      <c r="D40" s="14">
        <v>8.5</v>
      </c>
      <c r="E40" s="14">
        <f>C40-D40</f>
        <v>1017.9000000000001</v>
      </c>
      <c r="F40" s="14">
        <v>0</v>
      </c>
    </row>
    <row r="41" spans="1:14" ht="25.5">
      <c r="A41" s="26" t="s">
        <v>143</v>
      </c>
      <c r="B41" s="18" t="s">
        <v>119</v>
      </c>
      <c r="C41" s="14">
        <v>250</v>
      </c>
      <c r="D41" s="14">
        <v>306.10000000000002</v>
      </c>
      <c r="E41" s="14">
        <f t="shared" ref="E41:E44" si="9">C41-D41</f>
        <v>-56.100000000000023</v>
      </c>
      <c r="F41" s="14">
        <f>D41*100/C41</f>
        <v>122.44000000000001</v>
      </c>
    </row>
    <row r="42" spans="1:14">
      <c r="A42" s="27" t="s">
        <v>177</v>
      </c>
      <c r="B42" s="36" t="s">
        <v>20</v>
      </c>
      <c r="C42" s="22">
        <v>45.4</v>
      </c>
      <c r="D42" s="22">
        <v>10.199999999999999</v>
      </c>
      <c r="E42" s="22">
        <f t="shared" si="9"/>
        <v>35.200000000000003</v>
      </c>
      <c r="F42" s="22">
        <f>D42*100/C42</f>
        <v>22.466960352422905</v>
      </c>
    </row>
    <row r="43" spans="1:14">
      <c r="A43" s="27" t="s">
        <v>183</v>
      </c>
      <c r="B43" s="16" t="s">
        <v>19</v>
      </c>
      <c r="C43" s="22">
        <v>1596.6</v>
      </c>
      <c r="D43" s="22">
        <v>439.9</v>
      </c>
      <c r="E43" s="22">
        <f t="shared" si="9"/>
        <v>1156.6999999999998</v>
      </c>
      <c r="F43" s="22">
        <f>D43*100/C43</f>
        <v>27.552298634598522</v>
      </c>
    </row>
    <row r="44" spans="1:14">
      <c r="A44" s="27" t="s">
        <v>184</v>
      </c>
      <c r="B44" s="16" t="s">
        <v>18</v>
      </c>
      <c r="C44" s="24">
        <v>0</v>
      </c>
      <c r="D44" s="22">
        <v>0.2</v>
      </c>
      <c r="E44" s="22">
        <f t="shared" si="9"/>
        <v>-0.2</v>
      </c>
      <c r="F44" s="22">
        <v>0</v>
      </c>
    </row>
    <row r="45" spans="1:14">
      <c r="A45" s="27" t="s">
        <v>124</v>
      </c>
      <c r="B45" s="19" t="s">
        <v>17</v>
      </c>
      <c r="C45" s="22">
        <f>C48+C49+C50+C55+C53+C51+C52+C47+C54</f>
        <v>631611.30000000005</v>
      </c>
      <c r="D45" s="22">
        <f>D48+D49+D50+D55+D53+D51+D52+D47+D54</f>
        <v>374265.69999999995</v>
      </c>
      <c r="E45" s="22">
        <f>E48+E49+E50+E55+E53+E51+E52+E47</f>
        <v>257317.6</v>
      </c>
      <c r="F45" s="22">
        <f t="shared" ref="F45" si="10">D45*100/C45</f>
        <v>59.25570046007725</v>
      </c>
    </row>
    <row r="46" spans="1:14">
      <c r="A46" s="26"/>
      <c r="B46" s="13" t="s">
        <v>6</v>
      </c>
      <c r="C46" s="22"/>
      <c r="D46" s="22"/>
      <c r="E46" s="14"/>
      <c r="F46" s="14"/>
    </row>
    <row r="47" spans="1:14">
      <c r="A47" s="26" t="s">
        <v>212</v>
      </c>
      <c r="B47" s="13" t="s">
        <v>213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>
      <c r="A48" s="26" t="s">
        <v>129</v>
      </c>
      <c r="B48" s="17" t="s">
        <v>120</v>
      </c>
      <c r="C48" s="14">
        <v>54373.2</v>
      </c>
      <c r="D48" s="14">
        <v>18759.8</v>
      </c>
      <c r="E48" s="14">
        <f t="shared" ref="E48:E86" si="12">C48-D48</f>
        <v>35613.399999999994</v>
      </c>
      <c r="F48" s="14">
        <f>D48*100/C48</f>
        <v>34.501923741843413</v>
      </c>
      <c r="N48" s="45"/>
    </row>
    <row r="49" spans="1:13">
      <c r="A49" s="26" t="s">
        <v>130</v>
      </c>
      <c r="B49" s="17" t="s">
        <v>121</v>
      </c>
      <c r="C49" s="14">
        <v>369589.4</v>
      </c>
      <c r="D49" s="14">
        <v>202004.3</v>
      </c>
      <c r="E49" s="14">
        <f t="shared" si="12"/>
        <v>167585.10000000003</v>
      </c>
      <c r="F49" s="14">
        <f t="shared" ref="F49:F54" si="13">D49*100/C49</f>
        <v>54.656410600520466</v>
      </c>
    </row>
    <row r="50" spans="1:13">
      <c r="A50" s="26" t="s">
        <v>149</v>
      </c>
      <c r="B50" s="17" t="s">
        <v>150</v>
      </c>
      <c r="C50" s="14">
        <v>7157.7</v>
      </c>
      <c r="D50" s="14">
        <v>77.8</v>
      </c>
      <c r="E50" s="14">
        <f t="shared" si="12"/>
        <v>7079.9</v>
      </c>
      <c r="F50" s="14">
        <f t="shared" si="13"/>
        <v>1.0869413359039914</v>
      </c>
    </row>
    <row r="51" spans="1:13" ht="16.5" customHeight="1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>
      <c r="A52" s="26" t="s">
        <v>186</v>
      </c>
      <c r="B52" s="17" t="s">
        <v>188</v>
      </c>
      <c r="C52" s="14">
        <v>30</v>
      </c>
      <c r="D52" s="14">
        <v>0</v>
      </c>
      <c r="E52" s="14">
        <f t="shared" si="12"/>
        <v>30</v>
      </c>
      <c r="F52" s="14">
        <v>0</v>
      </c>
    </row>
    <row r="53" spans="1:13">
      <c r="A53" s="26" t="s">
        <v>131</v>
      </c>
      <c r="B53" s="17" t="s">
        <v>132</v>
      </c>
      <c r="C53" s="14">
        <v>203.8</v>
      </c>
      <c r="D53" s="14">
        <v>0</v>
      </c>
      <c r="E53" s="14">
        <f t="shared" si="12"/>
        <v>203.8</v>
      </c>
      <c r="F53" s="14">
        <f t="shared" si="13"/>
        <v>0</v>
      </c>
    </row>
    <row r="54" spans="1:13" ht="38.25">
      <c r="A54" s="26" t="s">
        <v>214</v>
      </c>
      <c r="B54" s="17" t="s">
        <v>215</v>
      </c>
      <c r="C54" s="14">
        <v>775</v>
      </c>
      <c r="D54" s="14">
        <v>747</v>
      </c>
      <c r="E54" s="14">
        <f t="shared" si="12"/>
        <v>28</v>
      </c>
      <c r="F54" s="14">
        <f t="shared" si="13"/>
        <v>96.387096774193552</v>
      </c>
    </row>
    <row r="55" spans="1:13" ht="38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>
      <c r="A56" s="26" t="s">
        <v>154</v>
      </c>
      <c r="B56" s="21" t="s">
        <v>16</v>
      </c>
      <c r="C56" s="22">
        <f>C57+C70+C75+C81+C87+C67+C94+C98+C104+C109+C113</f>
        <v>2200252.4</v>
      </c>
      <c r="D56" s="22">
        <f>D57+D70+D75+D81+D87+D67+D94+D98+D104+D109+D113</f>
        <v>605698.30000000005</v>
      </c>
      <c r="E56" s="22">
        <f t="shared" si="12"/>
        <v>1594554.0999999999</v>
      </c>
      <c r="F56" s="22">
        <f t="shared" ref="F56:F91" si="14">D56*100/C56</f>
        <v>27.52858262988374</v>
      </c>
      <c r="G56" s="4"/>
      <c r="H56" s="4"/>
      <c r="I56" s="4"/>
    </row>
    <row r="57" spans="1:13">
      <c r="A57" s="27" t="s">
        <v>39</v>
      </c>
      <c r="B57" s="19" t="s">
        <v>15</v>
      </c>
      <c r="C57" s="22">
        <f>C59+C60+C61+C63+C65+C66+C62+C64</f>
        <v>304320.40000000002</v>
      </c>
      <c r="D57" s="22">
        <f>SUM(D59:D66)</f>
        <v>83169.3</v>
      </c>
      <c r="E57" s="22">
        <f t="shared" si="12"/>
        <v>221151.10000000003</v>
      </c>
      <c r="F57" s="22">
        <f t="shared" si="14"/>
        <v>27.329518494323743</v>
      </c>
    </row>
    <row r="58" spans="1:13">
      <c r="A58" s="26"/>
      <c r="B58" s="20" t="s">
        <v>6</v>
      </c>
      <c r="C58" s="22"/>
      <c r="D58" s="22"/>
      <c r="E58" s="14"/>
      <c r="F58" s="14"/>
    </row>
    <row r="59" spans="1:13" ht="25.5">
      <c r="A59" s="26" t="s">
        <v>40</v>
      </c>
      <c r="B59" s="13" t="s">
        <v>48</v>
      </c>
      <c r="C59" s="14">
        <v>11154.2</v>
      </c>
      <c r="D59" s="14">
        <v>3089.2</v>
      </c>
      <c r="E59" s="14">
        <f t="shared" si="12"/>
        <v>8065.0000000000009</v>
      </c>
      <c r="F59" s="14">
        <f t="shared" si="14"/>
        <v>27.695397249466566</v>
      </c>
    </row>
    <row r="60" spans="1:13" ht="38.25">
      <c r="A60" s="26" t="s">
        <v>41</v>
      </c>
      <c r="B60" s="13" t="s">
        <v>49</v>
      </c>
      <c r="C60" s="14">
        <v>5483.8</v>
      </c>
      <c r="D60" s="14">
        <v>1194.5999999999999</v>
      </c>
      <c r="E60" s="14">
        <f t="shared" si="12"/>
        <v>4289.2000000000007</v>
      </c>
      <c r="F60" s="14">
        <f t="shared" si="14"/>
        <v>21.7841642656552</v>
      </c>
      <c r="M60" s="46"/>
    </row>
    <row r="61" spans="1:13" ht="38.25">
      <c r="A61" s="26" t="s">
        <v>42</v>
      </c>
      <c r="B61" s="13" t="s">
        <v>50</v>
      </c>
      <c r="C61" s="14">
        <v>183593.8</v>
      </c>
      <c r="D61" s="14">
        <v>65977.600000000006</v>
      </c>
      <c r="E61" s="14">
        <f t="shared" si="12"/>
        <v>117616.19999999998</v>
      </c>
      <c r="F61" s="14">
        <f t="shared" si="14"/>
        <v>35.93672553212582</v>
      </c>
    </row>
    <row r="62" spans="1:13">
      <c r="A62" s="26" t="s">
        <v>147</v>
      </c>
      <c r="B62" s="13" t="s">
        <v>148</v>
      </c>
      <c r="C62" s="14">
        <v>9</v>
      </c>
      <c r="D62" s="14">
        <v>0</v>
      </c>
      <c r="E62" s="14">
        <f t="shared" si="12"/>
        <v>9</v>
      </c>
      <c r="F62" s="14">
        <f t="shared" si="14"/>
        <v>0</v>
      </c>
    </row>
    <row r="63" spans="1:13">
      <c r="A63" s="26" t="s">
        <v>43</v>
      </c>
      <c r="B63" s="13" t="s">
        <v>51</v>
      </c>
      <c r="C63" s="14">
        <v>30998.400000000001</v>
      </c>
      <c r="D63" s="14">
        <v>12287.5</v>
      </c>
      <c r="E63" s="14">
        <f t="shared" si="12"/>
        <v>18710.900000000001</v>
      </c>
      <c r="F63" s="14">
        <f t="shared" si="14"/>
        <v>39.63914266542789</v>
      </c>
    </row>
    <row r="64" spans="1:13">
      <c r="A64" s="26" t="s">
        <v>207</v>
      </c>
      <c r="B64" s="13" t="s">
        <v>208</v>
      </c>
      <c r="C64" s="23">
        <v>0</v>
      </c>
      <c r="D64" s="14">
        <v>0</v>
      </c>
      <c r="E64" s="14">
        <f t="shared" si="12"/>
        <v>0</v>
      </c>
      <c r="F64" s="14">
        <v>0</v>
      </c>
    </row>
    <row r="65" spans="1:6">
      <c r="A65" s="26" t="s">
        <v>44</v>
      </c>
      <c r="B65" s="13" t="s">
        <v>52</v>
      </c>
      <c r="C65" s="14">
        <v>34799.300000000003</v>
      </c>
      <c r="D65" s="14">
        <v>0</v>
      </c>
      <c r="E65" s="14">
        <f t="shared" si="12"/>
        <v>34799.300000000003</v>
      </c>
      <c r="F65" s="14">
        <v>0</v>
      </c>
    </row>
    <row r="66" spans="1:6">
      <c r="A66" s="26" t="s">
        <v>45</v>
      </c>
      <c r="B66" s="13" t="s">
        <v>53</v>
      </c>
      <c r="C66" s="14">
        <v>38281.9</v>
      </c>
      <c r="D66" s="14">
        <v>620.4</v>
      </c>
      <c r="E66" s="14">
        <f t="shared" si="12"/>
        <v>37661.5</v>
      </c>
      <c r="F66" s="14">
        <f t="shared" si="14"/>
        <v>1.6206092174108391</v>
      </c>
    </row>
    <row r="67" spans="1:6">
      <c r="A67" s="27" t="s">
        <v>46</v>
      </c>
      <c r="B67" s="16" t="s">
        <v>14</v>
      </c>
      <c r="C67" s="24">
        <f>C69</f>
        <v>546.5</v>
      </c>
      <c r="D67" s="22">
        <f>D69</f>
        <v>142.9</v>
      </c>
      <c r="E67" s="22">
        <f t="shared" si="12"/>
        <v>403.6</v>
      </c>
      <c r="F67" s="22">
        <f t="shared" si="14"/>
        <v>26.148215919487647</v>
      </c>
    </row>
    <row r="68" spans="1:6">
      <c r="A68" s="26"/>
      <c r="B68" s="13" t="s">
        <v>6</v>
      </c>
      <c r="C68" s="24"/>
      <c r="D68" s="22"/>
      <c r="E68" s="14"/>
      <c r="F68" s="14"/>
    </row>
    <row r="69" spans="1:6">
      <c r="A69" s="26" t="s">
        <v>47</v>
      </c>
      <c r="B69" s="14" t="s">
        <v>54</v>
      </c>
      <c r="C69" s="14">
        <v>546.5</v>
      </c>
      <c r="D69" s="14">
        <v>142.9</v>
      </c>
      <c r="E69" s="14">
        <f t="shared" si="12"/>
        <v>403.6</v>
      </c>
      <c r="F69" s="14">
        <f t="shared" si="14"/>
        <v>26.148215919487647</v>
      </c>
    </row>
    <row r="70" spans="1:6">
      <c r="A70" s="27" t="s">
        <v>55</v>
      </c>
      <c r="B70" s="16" t="s">
        <v>13</v>
      </c>
      <c r="C70" s="24">
        <f>C72+C73+C74</f>
        <v>42298.899999999994</v>
      </c>
      <c r="D70" s="24">
        <f>D72+D73+D74</f>
        <v>10634.8</v>
      </c>
      <c r="E70" s="22">
        <f t="shared" si="12"/>
        <v>31664.099999999995</v>
      </c>
      <c r="F70" s="22">
        <f t="shared" si="14"/>
        <v>25.142024969916477</v>
      </c>
    </row>
    <row r="71" spans="1:6">
      <c r="A71" s="26"/>
      <c r="B71" s="20" t="s">
        <v>6</v>
      </c>
      <c r="C71" s="14"/>
      <c r="D71" s="14"/>
      <c r="E71" s="14"/>
      <c r="F71" s="14"/>
    </row>
    <row r="72" spans="1:6" ht="25.5">
      <c r="A72" s="26" t="s">
        <v>56</v>
      </c>
      <c r="B72" s="13" t="s">
        <v>58</v>
      </c>
      <c r="C72" s="14">
        <v>39498.6</v>
      </c>
      <c r="D72" s="14">
        <v>10534.8</v>
      </c>
      <c r="E72" s="14">
        <f t="shared" si="12"/>
        <v>28963.8</v>
      </c>
      <c r="F72" s="14">
        <f t="shared" si="14"/>
        <v>26.671325059622369</v>
      </c>
    </row>
    <row r="73" spans="1:6">
      <c r="A73" s="26" t="s">
        <v>57</v>
      </c>
      <c r="B73" s="13" t="s">
        <v>59</v>
      </c>
      <c r="C73" s="14">
        <v>1826.2</v>
      </c>
      <c r="D73" s="14">
        <v>100</v>
      </c>
      <c r="E73" s="14">
        <f t="shared" si="12"/>
        <v>1726.2</v>
      </c>
      <c r="F73" s="14">
        <f t="shared" si="14"/>
        <v>5.4758514949074577</v>
      </c>
    </row>
    <row r="74" spans="1:6" ht="33.75" customHeight="1">
      <c r="A74" s="26" t="s">
        <v>196</v>
      </c>
      <c r="B74" s="13" t="s">
        <v>197</v>
      </c>
      <c r="C74" s="14">
        <v>974.1</v>
      </c>
      <c r="D74" s="14">
        <v>0</v>
      </c>
      <c r="E74" s="14">
        <f t="shared" si="12"/>
        <v>974.1</v>
      </c>
      <c r="F74" s="14">
        <f t="shared" si="14"/>
        <v>0</v>
      </c>
    </row>
    <row r="75" spans="1:6">
      <c r="A75" s="27" t="s">
        <v>60</v>
      </c>
      <c r="B75" s="16" t="s">
        <v>12</v>
      </c>
      <c r="C75" s="22">
        <f>+C78+C79+C80+C77</f>
        <v>132376.9</v>
      </c>
      <c r="D75" s="22">
        <f>+D78+D79+D80+D77</f>
        <v>36325.800000000003</v>
      </c>
      <c r="E75" s="22">
        <f t="shared" si="12"/>
        <v>96051.099999999991</v>
      </c>
      <c r="F75" s="22">
        <f t="shared" si="14"/>
        <v>27.44119253434701</v>
      </c>
    </row>
    <row r="76" spans="1:6">
      <c r="A76" s="26"/>
      <c r="B76" s="20" t="s">
        <v>6</v>
      </c>
      <c r="C76" s="14"/>
      <c r="D76" s="22"/>
      <c r="E76" s="14"/>
      <c r="F76" s="14"/>
    </row>
    <row r="77" spans="1:6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4"/>
        <v>0</v>
      </c>
    </row>
    <row r="78" spans="1:6">
      <c r="A78" s="26" t="s">
        <v>62</v>
      </c>
      <c r="B78" s="13" t="s">
        <v>72</v>
      </c>
      <c r="C78" s="14">
        <v>24800.2</v>
      </c>
      <c r="D78" s="14">
        <v>6096.3</v>
      </c>
      <c r="E78" s="14">
        <f t="shared" si="12"/>
        <v>18703.900000000001</v>
      </c>
      <c r="F78" s="14">
        <f t="shared" si="14"/>
        <v>24.58165659954355</v>
      </c>
    </row>
    <row r="79" spans="1:6">
      <c r="A79" s="26" t="s">
        <v>63</v>
      </c>
      <c r="B79" s="13" t="s">
        <v>73</v>
      </c>
      <c r="C79" s="14">
        <v>67989.8</v>
      </c>
      <c r="D79" s="14">
        <v>19765.5</v>
      </c>
      <c r="E79" s="14">
        <f t="shared" si="12"/>
        <v>48224.3</v>
      </c>
      <c r="F79" s="14">
        <f t="shared" si="14"/>
        <v>29.071272455574217</v>
      </c>
    </row>
    <row r="80" spans="1:6">
      <c r="A80" s="26" t="s">
        <v>64</v>
      </c>
      <c r="B80" s="13" t="s">
        <v>74</v>
      </c>
      <c r="C80" s="14">
        <v>38686.9</v>
      </c>
      <c r="D80" s="14">
        <v>10464</v>
      </c>
      <c r="E80" s="14">
        <f t="shared" si="12"/>
        <v>28222.9</v>
      </c>
      <c r="F80" s="14">
        <f t="shared" si="14"/>
        <v>27.047915444245984</v>
      </c>
    </row>
    <row r="81" spans="1:13">
      <c r="A81" s="38" t="s">
        <v>65</v>
      </c>
      <c r="B81" s="39" t="s">
        <v>11</v>
      </c>
      <c r="C81" s="22">
        <f>C84+C85+C83+C86</f>
        <v>802514.3</v>
      </c>
      <c r="D81" s="22">
        <f>D84+D85+D83+D86</f>
        <v>150627.5</v>
      </c>
      <c r="E81" s="22">
        <f t="shared" si="12"/>
        <v>651886.80000000005</v>
      </c>
      <c r="F81" s="22">
        <f t="shared" si="14"/>
        <v>18.769447472774004</v>
      </c>
      <c r="G81" s="40"/>
      <c r="H81" s="40"/>
      <c r="I81" s="40"/>
      <c r="J81" s="40"/>
      <c r="K81" s="40"/>
    </row>
    <row r="82" spans="1:13">
      <c r="A82" s="26"/>
      <c r="B82" s="20" t="s">
        <v>6</v>
      </c>
      <c r="C82" s="14"/>
      <c r="D82" s="14"/>
      <c r="E82" s="14"/>
      <c r="F82" s="14"/>
    </row>
    <row r="83" spans="1:13">
      <c r="A83" s="26" t="s">
        <v>66</v>
      </c>
      <c r="B83" s="13" t="s">
        <v>75</v>
      </c>
      <c r="C83" s="14">
        <v>156441.4</v>
      </c>
      <c r="D83" s="14">
        <v>3157.5</v>
      </c>
      <c r="E83" s="14">
        <f t="shared" si="12"/>
        <v>153283.9</v>
      </c>
      <c r="F83" s="14">
        <f t="shared" si="14"/>
        <v>2.0183276293871062</v>
      </c>
    </row>
    <row r="84" spans="1:13">
      <c r="A84" s="26" t="s">
        <v>67</v>
      </c>
      <c r="B84" s="13" t="s">
        <v>76</v>
      </c>
      <c r="C84" s="14">
        <v>563920.9</v>
      </c>
      <c r="D84" s="14">
        <v>133848</v>
      </c>
      <c r="E84" s="14">
        <f t="shared" si="12"/>
        <v>430072.9</v>
      </c>
      <c r="F84" s="14">
        <f t="shared" si="14"/>
        <v>23.735243719464911</v>
      </c>
      <c r="M84" s="46"/>
    </row>
    <row r="85" spans="1:13">
      <c r="A85" s="26" t="s">
        <v>68</v>
      </c>
      <c r="B85" s="13" t="s">
        <v>77</v>
      </c>
      <c r="C85" s="14">
        <v>56003.6</v>
      </c>
      <c r="D85" s="14">
        <v>6378.9</v>
      </c>
      <c r="E85" s="14">
        <f t="shared" si="12"/>
        <v>49624.7</v>
      </c>
      <c r="F85" s="14">
        <f t="shared" si="14"/>
        <v>11.390160632530765</v>
      </c>
    </row>
    <row r="86" spans="1:13">
      <c r="A86" s="26" t="s">
        <v>69</v>
      </c>
      <c r="B86" s="13" t="s">
        <v>78</v>
      </c>
      <c r="C86" s="14">
        <v>26148.400000000001</v>
      </c>
      <c r="D86" s="14">
        <v>7243.1</v>
      </c>
      <c r="E86" s="14">
        <f t="shared" si="12"/>
        <v>18905.300000000003</v>
      </c>
      <c r="F86" s="14">
        <f t="shared" si="14"/>
        <v>27.699973994584752</v>
      </c>
    </row>
    <row r="87" spans="1:13">
      <c r="A87" s="27" t="s">
        <v>70</v>
      </c>
      <c r="B87" s="19" t="s">
        <v>10</v>
      </c>
      <c r="C87" s="22">
        <f>C89+C90+C92+C93+C91</f>
        <v>627184.39999999991</v>
      </c>
      <c r="D87" s="22">
        <f>D89+D90+D92+D93+D91</f>
        <v>222336.8</v>
      </c>
      <c r="E87" s="22">
        <f>C87-D87</f>
        <v>404847.59999999992</v>
      </c>
      <c r="F87" s="22">
        <f t="shared" si="14"/>
        <v>35.449988870896668</v>
      </c>
    </row>
    <row r="88" spans="1:13">
      <c r="A88" s="26"/>
      <c r="B88" s="13" t="s">
        <v>6</v>
      </c>
      <c r="C88" s="14"/>
      <c r="D88" s="22"/>
      <c r="E88" s="14"/>
      <c r="F88" s="14"/>
    </row>
    <row r="89" spans="1:13">
      <c r="A89" s="26" t="s">
        <v>79</v>
      </c>
      <c r="B89" s="13" t="s">
        <v>83</v>
      </c>
      <c r="C89" s="14">
        <v>164514.4</v>
      </c>
      <c r="D89" s="14">
        <v>56622.2</v>
      </c>
      <c r="E89" s="14">
        <f t="shared" ref="E89:E113" si="15">C89-D89</f>
        <v>107892.2</v>
      </c>
      <c r="F89" s="14">
        <f t="shared" si="14"/>
        <v>34.417777410366512</v>
      </c>
    </row>
    <row r="90" spans="1:13">
      <c r="A90" s="26" t="s">
        <v>123</v>
      </c>
      <c r="B90" s="13" t="s">
        <v>84</v>
      </c>
      <c r="C90" s="14">
        <v>285167.8</v>
      </c>
      <c r="D90" s="14">
        <v>102239.7</v>
      </c>
      <c r="E90" s="14">
        <f t="shared" si="15"/>
        <v>182928.09999999998</v>
      </c>
      <c r="F90" s="14">
        <f t="shared" si="14"/>
        <v>35.85247001940612</v>
      </c>
    </row>
    <row r="91" spans="1:13">
      <c r="A91" s="26" t="s">
        <v>126</v>
      </c>
      <c r="B91" s="13" t="s">
        <v>134</v>
      </c>
      <c r="C91" s="14">
        <v>100272.2</v>
      </c>
      <c r="D91" s="14">
        <v>38875.199999999997</v>
      </c>
      <c r="E91" s="14">
        <f t="shared" si="15"/>
        <v>61397</v>
      </c>
      <c r="F91" s="14">
        <f t="shared" si="14"/>
        <v>38.769668961087916</v>
      </c>
    </row>
    <row r="92" spans="1:13">
      <c r="A92" s="26" t="s">
        <v>80</v>
      </c>
      <c r="B92" s="13" t="s">
        <v>89</v>
      </c>
      <c r="C92" s="14">
        <v>19261.099999999999</v>
      </c>
      <c r="D92" s="14">
        <v>4039.9</v>
      </c>
      <c r="E92" s="14">
        <f t="shared" si="15"/>
        <v>15221.199999999999</v>
      </c>
      <c r="F92" s="14">
        <f t="shared" ref="F92:F113" si="16">D92*100/C92</f>
        <v>20.974399177617062</v>
      </c>
    </row>
    <row r="93" spans="1:13">
      <c r="A93" s="26" t="s">
        <v>81</v>
      </c>
      <c r="B93" s="13" t="s">
        <v>90</v>
      </c>
      <c r="C93" s="14">
        <v>57968.9</v>
      </c>
      <c r="D93" s="14">
        <v>20559.8</v>
      </c>
      <c r="E93" s="14">
        <f t="shared" si="15"/>
        <v>37409.100000000006</v>
      </c>
      <c r="F93" s="14">
        <f t="shared" si="16"/>
        <v>35.466948656952262</v>
      </c>
    </row>
    <row r="94" spans="1:13">
      <c r="A94" s="27" t="s">
        <v>82</v>
      </c>
      <c r="B94" s="16" t="s">
        <v>9</v>
      </c>
      <c r="C94" s="22">
        <f>C96+C97</f>
        <v>134735.70000000001</v>
      </c>
      <c r="D94" s="22">
        <f>SUM(D96:D97)</f>
        <v>49318.6</v>
      </c>
      <c r="E94" s="22">
        <f t="shared" si="15"/>
        <v>85417.1</v>
      </c>
      <c r="F94" s="22">
        <f t="shared" si="16"/>
        <v>36.603958713243777</v>
      </c>
    </row>
    <row r="95" spans="1:13">
      <c r="A95" s="26"/>
      <c r="B95" s="13" t="s">
        <v>6</v>
      </c>
      <c r="C95" s="14"/>
      <c r="D95" s="14"/>
      <c r="E95" s="14"/>
      <c r="F95" s="14"/>
    </row>
    <row r="96" spans="1:13">
      <c r="A96" s="26" t="s">
        <v>85</v>
      </c>
      <c r="B96" s="13" t="s">
        <v>86</v>
      </c>
      <c r="C96" s="14">
        <v>83917.7</v>
      </c>
      <c r="D96" s="14">
        <v>32774.199999999997</v>
      </c>
      <c r="E96" s="14">
        <f t="shared" si="15"/>
        <v>51143.5</v>
      </c>
      <c r="F96" s="14">
        <f t="shared" si="16"/>
        <v>39.055169529193478</v>
      </c>
    </row>
    <row r="97" spans="1:6" ht="25.5">
      <c r="A97" s="26" t="s">
        <v>87</v>
      </c>
      <c r="B97" s="13" t="s">
        <v>88</v>
      </c>
      <c r="C97" s="14">
        <v>50818</v>
      </c>
      <c r="D97" s="14">
        <v>16544.400000000001</v>
      </c>
      <c r="E97" s="14">
        <f t="shared" si="15"/>
        <v>34273.599999999999</v>
      </c>
      <c r="F97" s="14">
        <f t="shared" si="16"/>
        <v>32.556180880790279</v>
      </c>
    </row>
    <row r="98" spans="1:6">
      <c r="A98" s="27" t="s">
        <v>91</v>
      </c>
      <c r="B98" s="16" t="s">
        <v>8</v>
      </c>
      <c r="C98" s="22">
        <f>C100+C101+C102+C103</f>
        <v>49728.1</v>
      </c>
      <c r="D98" s="22">
        <f>D100+D101+D102+D103</f>
        <v>17328.199999999997</v>
      </c>
      <c r="E98" s="22">
        <f t="shared" si="15"/>
        <v>32399.9</v>
      </c>
      <c r="F98" s="22">
        <f t="shared" si="16"/>
        <v>34.84589196048109</v>
      </c>
    </row>
    <row r="99" spans="1:6">
      <c r="A99" s="26"/>
      <c r="B99" s="13" t="s">
        <v>6</v>
      </c>
      <c r="C99" s="22"/>
      <c r="D99" s="14"/>
      <c r="E99" s="14"/>
      <c r="F99" s="14"/>
    </row>
    <row r="100" spans="1:6">
      <c r="A100" s="26" t="s">
        <v>92</v>
      </c>
      <c r="B100" s="13" t="s">
        <v>97</v>
      </c>
      <c r="C100" s="14">
        <v>1565.8</v>
      </c>
      <c r="D100" s="14">
        <v>539.79999999999995</v>
      </c>
      <c r="E100" s="14">
        <f t="shared" si="15"/>
        <v>1026</v>
      </c>
      <c r="F100" s="14">
        <f t="shared" si="16"/>
        <v>34.474390088133859</v>
      </c>
    </row>
    <row r="101" spans="1:6">
      <c r="A101" s="26" t="s">
        <v>93</v>
      </c>
      <c r="B101" s="13" t="s">
        <v>98</v>
      </c>
      <c r="C101" s="14">
        <v>31696.799999999999</v>
      </c>
      <c r="D101" s="14">
        <v>12528.8</v>
      </c>
      <c r="E101" s="14">
        <f t="shared" si="15"/>
        <v>19168</v>
      </c>
      <c r="F101" s="14">
        <f t="shared" si="16"/>
        <v>39.527018500290254</v>
      </c>
    </row>
    <row r="102" spans="1:6">
      <c r="A102" s="26" t="s">
        <v>94</v>
      </c>
      <c r="B102" s="13" t="s">
        <v>99</v>
      </c>
      <c r="C102" s="14">
        <v>3212.1</v>
      </c>
      <c r="D102" s="14">
        <v>497.4</v>
      </c>
      <c r="E102" s="14">
        <f t="shared" si="15"/>
        <v>2714.7</v>
      </c>
      <c r="F102" s="14">
        <f t="shared" si="16"/>
        <v>15.485196600354909</v>
      </c>
    </row>
    <row r="103" spans="1:6">
      <c r="A103" s="26" t="s">
        <v>95</v>
      </c>
      <c r="B103" s="13" t="s">
        <v>100</v>
      </c>
      <c r="C103" s="14">
        <v>13253.4</v>
      </c>
      <c r="D103" s="14">
        <v>3762.2</v>
      </c>
      <c r="E103" s="14">
        <f t="shared" si="15"/>
        <v>9491.2000000000007</v>
      </c>
      <c r="F103" s="14">
        <f t="shared" si="16"/>
        <v>28.386678135421853</v>
      </c>
    </row>
    <row r="104" spans="1:6">
      <c r="A104" s="27" t="s">
        <v>96</v>
      </c>
      <c r="B104" s="16" t="s">
        <v>7</v>
      </c>
      <c r="C104" s="24">
        <f>C106+C108+C107</f>
        <v>73988.399999999994</v>
      </c>
      <c r="D104" s="24">
        <f>D106+D108+D107</f>
        <v>24713.8</v>
      </c>
      <c r="E104" s="22">
        <f t="shared" si="15"/>
        <v>49274.599999999991</v>
      </c>
      <c r="F104" s="22">
        <f t="shared" si="16"/>
        <v>33.402263057452252</v>
      </c>
    </row>
    <row r="105" spans="1:6">
      <c r="A105" s="26"/>
      <c r="B105" s="13" t="s">
        <v>6</v>
      </c>
      <c r="C105" s="23"/>
      <c r="D105" s="14"/>
      <c r="E105" s="14"/>
      <c r="F105" s="14"/>
    </row>
    <row r="106" spans="1:6">
      <c r="A106" s="26" t="s">
        <v>101</v>
      </c>
      <c r="B106" s="13" t="s">
        <v>102</v>
      </c>
      <c r="C106" s="14">
        <v>57389.5</v>
      </c>
      <c r="D106" s="14">
        <v>18802.599999999999</v>
      </c>
      <c r="E106" s="14">
        <f t="shared" si="15"/>
        <v>38586.9</v>
      </c>
      <c r="F106" s="14">
        <f t="shared" si="16"/>
        <v>32.763136113749027</v>
      </c>
    </row>
    <row r="107" spans="1:6">
      <c r="A107" s="26" t="s">
        <v>198</v>
      </c>
      <c r="B107" s="13" t="s">
        <v>199</v>
      </c>
      <c r="C107" s="14">
        <v>484.7</v>
      </c>
      <c r="D107" s="14">
        <v>0</v>
      </c>
      <c r="E107" s="14">
        <f t="shared" si="15"/>
        <v>484.7</v>
      </c>
      <c r="F107" s="14">
        <f t="shared" si="16"/>
        <v>0</v>
      </c>
    </row>
    <row r="108" spans="1:6">
      <c r="A108" s="26" t="s">
        <v>127</v>
      </c>
      <c r="B108" s="13" t="s">
        <v>128</v>
      </c>
      <c r="C108" s="14">
        <v>16114.2</v>
      </c>
      <c r="D108" s="14">
        <v>5911.2</v>
      </c>
      <c r="E108" s="14">
        <f t="shared" si="15"/>
        <v>10203</v>
      </c>
      <c r="F108" s="14">
        <f t="shared" si="16"/>
        <v>36.683173846669398</v>
      </c>
    </row>
    <row r="109" spans="1:6">
      <c r="A109" s="27" t="s">
        <v>103</v>
      </c>
      <c r="B109" s="16" t="s">
        <v>5</v>
      </c>
      <c r="C109" s="24">
        <f>C111</f>
        <v>24499.3</v>
      </c>
      <c r="D109" s="22">
        <f>D111</f>
        <v>7733.2</v>
      </c>
      <c r="E109" s="22">
        <f t="shared" si="15"/>
        <v>16766.099999999999</v>
      </c>
      <c r="F109" s="22">
        <f t="shared" si="16"/>
        <v>31.564983489324185</v>
      </c>
    </row>
    <row r="110" spans="1:6">
      <c r="A110" s="26"/>
      <c r="B110" s="13" t="s">
        <v>6</v>
      </c>
      <c r="C110" s="24"/>
      <c r="D110" s="22"/>
      <c r="E110" s="14"/>
      <c r="F110" s="14"/>
    </row>
    <row r="111" spans="1:6">
      <c r="A111" s="26" t="s">
        <v>104</v>
      </c>
      <c r="B111" s="13" t="s">
        <v>105</v>
      </c>
      <c r="C111" s="14">
        <v>24499.3</v>
      </c>
      <c r="D111" s="14">
        <v>7733.2</v>
      </c>
      <c r="E111" s="14">
        <f t="shared" si="15"/>
        <v>16766.099999999999</v>
      </c>
      <c r="F111" s="14">
        <f t="shared" si="16"/>
        <v>31.564983489324185</v>
      </c>
    </row>
    <row r="112" spans="1:6">
      <c r="A112" s="27" t="s">
        <v>135</v>
      </c>
      <c r="B112" s="16" t="s">
        <v>136</v>
      </c>
      <c r="C112" s="24">
        <f>C113</f>
        <v>8059.5</v>
      </c>
      <c r="D112" s="24">
        <f>D113</f>
        <v>3367.4</v>
      </c>
      <c r="E112" s="22">
        <f t="shared" si="15"/>
        <v>4692.1000000000004</v>
      </c>
      <c r="F112" s="14">
        <f t="shared" si="16"/>
        <v>41.781748247409887</v>
      </c>
    </row>
    <row r="113" spans="1:8">
      <c r="A113" s="26" t="s">
        <v>137</v>
      </c>
      <c r="B113" s="13" t="s">
        <v>138</v>
      </c>
      <c r="C113" s="14">
        <v>8059.5</v>
      </c>
      <c r="D113" s="14">
        <v>3367.4</v>
      </c>
      <c r="E113" s="14">
        <f t="shared" si="15"/>
        <v>4692.1000000000004</v>
      </c>
      <c r="F113" s="14">
        <f t="shared" si="16"/>
        <v>41.781748247409887</v>
      </c>
    </row>
    <row r="114" spans="1:8">
      <c r="A114" s="26" t="s">
        <v>37</v>
      </c>
      <c r="B114" s="16" t="s">
        <v>4</v>
      </c>
      <c r="C114" s="35">
        <f>C7-C56</f>
        <v>161134.20000000019</v>
      </c>
      <c r="D114" s="35">
        <f>D7-D56</f>
        <v>320630.89999999991</v>
      </c>
      <c r="E114" s="14" t="s">
        <v>37</v>
      </c>
      <c r="F114" s="14" t="s">
        <v>37</v>
      </c>
      <c r="H114" s="4"/>
    </row>
    <row r="115" spans="1:8">
      <c r="A115" s="26" t="s">
        <v>206</v>
      </c>
      <c r="B115" s="16" t="s">
        <v>151</v>
      </c>
      <c r="C115" s="24">
        <f>C116+C117</f>
        <v>-70000</v>
      </c>
      <c r="D115" s="24">
        <f t="shared" ref="D115" si="17">D116+D117</f>
        <v>0</v>
      </c>
      <c r="E115" s="14" t="s">
        <v>37</v>
      </c>
      <c r="F115" s="14" t="s">
        <v>37</v>
      </c>
      <c r="H115" s="4"/>
    </row>
    <row r="116" spans="1:8" ht="25.5">
      <c r="A116" s="26" t="s">
        <v>155</v>
      </c>
      <c r="B116" s="13" t="s">
        <v>152</v>
      </c>
      <c r="C116" s="23">
        <v>20000</v>
      </c>
      <c r="D116" s="23">
        <v>0</v>
      </c>
      <c r="E116" s="14" t="s">
        <v>37</v>
      </c>
      <c r="F116" s="14" t="s">
        <v>37</v>
      </c>
      <c r="H116" s="4"/>
    </row>
    <row r="117" spans="1:8" ht="25.5">
      <c r="A117" s="26" t="s">
        <v>156</v>
      </c>
      <c r="B117" s="13" t="s">
        <v>153</v>
      </c>
      <c r="C117" s="23">
        <v>-90000</v>
      </c>
      <c r="D117" s="23">
        <v>0</v>
      </c>
      <c r="E117" s="14" t="s">
        <v>37</v>
      </c>
      <c r="F117" s="14" t="s">
        <v>37</v>
      </c>
      <c r="H117" s="4"/>
    </row>
    <row r="118" spans="1:8" ht="25.5">
      <c r="A118" s="26" t="s">
        <v>205</v>
      </c>
      <c r="B118" s="66" t="s">
        <v>200</v>
      </c>
      <c r="C118" s="23">
        <f>C119+C120</f>
        <v>-175000</v>
      </c>
      <c r="D118" s="23">
        <f>D119+D120</f>
        <v>-150000</v>
      </c>
      <c r="E118" s="14" t="s">
        <v>37</v>
      </c>
      <c r="F118" s="14" t="s">
        <v>37</v>
      </c>
      <c r="H118" s="4"/>
    </row>
    <row r="119" spans="1:8" ht="38.25">
      <c r="A119" s="26" t="s">
        <v>203</v>
      </c>
      <c r="B119" s="13" t="s">
        <v>201</v>
      </c>
      <c r="C119" s="23">
        <v>125000</v>
      </c>
      <c r="D119" s="23">
        <v>0</v>
      </c>
      <c r="E119" s="14" t="s">
        <v>37</v>
      </c>
      <c r="F119" s="14" t="s">
        <v>37</v>
      </c>
      <c r="H119" s="4"/>
    </row>
    <row r="120" spans="1:8" ht="30" customHeight="1">
      <c r="A120" s="26" t="s">
        <v>204</v>
      </c>
      <c r="B120" s="13" t="s">
        <v>202</v>
      </c>
      <c r="C120" s="23">
        <v>-300000</v>
      </c>
      <c r="D120" s="23">
        <v>-150000</v>
      </c>
      <c r="E120" s="14" t="s">
        <v>37</v>
      </c>
      <c r="F120" s="14" t="s">
        <v>37</v>
      </c>
      <c r="H120" s="4"/>
    </row>
    <row r="121" spans="1:8">
      <c r="A121" s="26" t="s">
        <v>157</v>
      </c>
      <c r="B121" s="16" t="s">
        <v>3</v>
      </c>
      <c r="C121" s="22">
        <f>C122+C123</f>
        <v>83865.799999999814</v>
      </c>
      <c r="D121" s="22">
        <f>D122+D123</f>
        <v>-170630.89999999991</v>
      </c>
      <c r="E121" s="22" t="s">
        <v>37</v>
      </c>
      <c r="F121" s="22" t="s">
        <v>37</v>
      </c>
    </row>
    <row r="122" spans="1:8">
      <c r="A122" s="26" t="s">
        <v>158</v>
      </c>
      <c r="B122" s="13" t="s">
        <v>2</v>
      </c>
      <c r="C122" s="14">
        <f>-(C7+C116+C119)</f>
        <v>-2506386.6</v>
      </c>
      <c r="D122" s="14">
        <v>-980778.7</v>
      </c>
      <c r="E122" s="14" t="s">
        <v>37</v>
      </c>
      <c r="F122" s="22" t="s">
        <v>37</v>
      </c>
    </row>
    <row r="123" spans="1:8">
      <c r="A123" s="26" t="s">
        <v>159</v>
      </c>
      <c r="B123" s="13" t="s">
        <v>1</v>
      </c>
      <c r="C123" s="14">
        <f>C56-C117-C120</f>
        <v>2590252.4</v>
      </c>
      <c r="D123" s="14">
        <v>810147.8</v>
      </c>
      <c r="E123" s="14" t="s">
        <v>37</v>
      </c>
      <c r="F123" s="22" t="s">
        <v>37</v>
      </c>
    </row>
    <row r="124" spans="1:8" ht="21" customHeight="1">
      <c r="A124" s="26" t="s">
        <v>37</v>
      </c>
      <c r="B124" s="16" t="s">
        <v>0</v>
      </c>
      <c r="C124" s="22">
        <f>C121+C115+C118</f>
        <v>-161134.20000000019</v>
      </c>
      <c r="D124" s="22">
        <f>D121+D115+D118</f>
        <v>-320630.89999999991</v>
      </c>
      <c r="E124" s="22" t="s">
        <v>37</v>
      </c>
      <c r="F124" s="22" t="s">
        <v>37</v>
      </c>
    </row>
    <row r="125" spans="1:8" ht="39" customHeight="1">
      <c r="A125" s="74" t="s">
        <v>218</v>
      </c>
      <c r="B125" s="74"/>
      <c r="C125" s="64"/>
      <c r="D125" s="72" t="s">
        <v>216</v>
      </c>
      <c r="E125" s="72"/>
      <c r="F125" s="72"/>
      <c r="G125" s="65"/>
    </row>
    <row r="126" spans="1:8" ht="12.75" customHeight="1">
      <c r="A126" s="43"/>
      <c r="B126" s="43"/>
      <c r="C126" s="44"/>
      <c r="D126" s="62"/>
      <c r="E126" s="62"/>
      <c r="F126" s="62"/>
    </row>
    <row r="127" spans="1:8" ht="30.75" customHeight="1">
      <c r="A127" s="70" t="s">
        <v>209</v>
      </c>
      <c r="B127" s="71"/>
      <c r="C127" s="71"/>
      <c r="D127" s="1"/>
      <c r="E127" s="1"/>
      <c r="F127" s="1"/>
    </row>
    <row r="134" spans="5:5">
      <c r="E134" s="63"/>
    </row>
  </sheetData>
  <mergeCells count="5">
    <mergeCell ref="A2:F3"/>
    <mergeCell ref="A127:C127"/>
    <mergeCell ref="D125:F125"/>
    <mergeCell ref="E4:F4"/>
    <mergeCell ref="A125:B125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54"/>
  <sheetViews>
    <sheetView topLeftCell="A49" workbookViewId="0">
      <selection activeCell="B53" sqref="B53"/>
    </sheetView>
  </sheetViews>
  <sheetFormatPr defaultRowHeight="1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>
      <c r="A2" s="68" t="s">
        <v>189</v>
      </c>
      <c r="B2" s="69"/>
      <c r="C2" s="69"/>
      <c r="D2" s="69"/>
      <c r="E2" s="69"/>
      <c r="F2" s="69"/>
    </row>
    <row r="3" spans="1:11" ht="24" customHeight="1">
      <c r="A3" s="69"/>
      <c r="B3" s="69"/>
      <c r="C3" s="69"/>
      <c r="D3" s="69"/>
      <c r="E3" s="69"/>
      <c r="F3" s="69"/>
    </row>
    <row r="4" spans="1:11" ht="20.25">
      <c r="B4" s="2"/>
      <c r="C4" s="3"/>
      <c r="D4" s="3"/>
      <c r="E4" s="75" t="s">
        <v>35</v>
      </c>
      <c r="F4" s="75"/>
    </row>
    <row r="5" spans="1:11" ht="20.25">
      <c r="B5" s="76" t="s">
        <v>193</v>
      </c>
      <c r="C5" s="76"/>
      <c r="D5" s="76"/>
      <c r="E5" s="76"/>
      <c r="F5" s="76"/>
      <c r="G5" s="77" t="s">
        <v>194</v>
      </c>
      <c r="H5" s="78"/>
      <c r="I5" s="78"/>
      <c r="J5" s="79"/>
    </row>
    <row r="6" spans="1:11" ht="38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2020-06-08T09:00:56Z</dcterms:modified>
</cp:coreProperties>
</file>